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walton\Audit 2023-24\"/>
    </mc:Choice>
  </mc:AlternateContent>
  <xr:revisionPtr revIDLastSave="0" documentId="8_{2D4F712F-CC01-46E4-8588-4FDCF03A4667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N28" i="1" s="1"/>
  <c r="H26" i="1"/>
  <c r="L26" i="1" s="1"/>
  <c r="N26" i="1" s="1"/>
  <c r="H24" i="1"/>
  <c r="L24" i="1" s="1"/>
  <c r="N24" i="1" s="1"/>
  <c r="H20" i="1"/>
  <c r="K20" i="1" s="1"/>
  <c r="H18" i="1"/>
  <c r="K18" i="1" s="1"/>
  <c r="H16" i="1"/>
  <c r="L16" i="1" s="1"/>
  <c r="H14" i="1"/>
  <c r="L14" i="1" s="1"/>
  <c r="H12" i="1"/>
  <c r="L12" i="1" s="1"/>
  <c r="G28" i="1"/>
  <c r="M28" i="1" s="1"/>
  <c r="G26" i="1"/>
  <c r="M26" i="1" s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N10" i="1" s="1"/>
  <c r="D22" i="1"/>
  <c r="K28" i="1" l="1"/>
  <c r="K26" i="1"/>
  <c r="K24" i="1"/>
  <c r="N16" i="1"/>
  <c r="J22" i="1"/>
  <c r="L18" i="1"/>
  <c r="N18" i="1" s="1"/>
  <c r="G22" i="1"/>
  <c r="M22" i="1" s="1"/>
  <c r="K16" i="1"/>
  <c r="N14" i="1"/>
  <c r="K14" i="1"/>
  <c r="N12" i="1"/>
  <c r="K12" i="1"/>
  <c r="I22" i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<sst xmlns="http://schemas.openxmlformats.org/spreadsheetml/2006/main" count="31" uniqueCount="28">
  <si>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</si>
  <si>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</si>
  <si>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</si>
  <si>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</si>
  <si>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</si>
  <si>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</si>
  <si>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</si>
  <si>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</si>
  <si>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</si>
  <si>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</si>
  <si>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</si>
  <si>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</si>
  <si>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</si>
  <si>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</si>
  <si>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</si>
  <si>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</si>
  <si>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</si>
  <si>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</si>
  <si>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</si>
  <si>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</si>
  <si>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</si>
  <si>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</si>
  <si>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</si>
  <si>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 xml:space="preserve">Explanation cannot be found - financial records inadequate and incomplete 2023-24 </t>
  </si>
  <si>
    <t>Leicestershire County Council Members Highways Fund grants of £9840 received 14 June 2023</t>
  </si>
  <si>
    <t>Locum clerk employed Jan-March 2024; previous clerk was unpaid for the role</t>
  </si>
  <si>
    <t>Purchase of Speed Indictaor Devices worth £9840; listing of existing assets that had not previously been added to the AGAR - benches value approx £572, ride on mower value £1400</t>
  </si>
  <si>
    <t>Purchase of Speed Indicator Devices with the LCC Highways Grant £9840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</si>
</sst>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A7" workbookViewId="0">
      <selection activeCell="O13" sqref="O13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33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31" t="s">
        <v>21</v>
      </c>
      <c r="B4" s="32"/>
      <c r="C4" s="32"/>
      <c r="D4" s="32"/>
      <c r="E4" s="32"/>
      <c r="F4" s="32"/>
      <c r="G4" s="32"/>
      <c r="H4" s="32"/>
    </row>
    <row r="5" spans="1:15" x14ac:dyDescent="0.2">
      <c r="A5" s="1" t="s">
        <v>18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17</v>
      </c>
      <c r="O7" s="19" t="s">
        <v>16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7" t="s">
        <v>2</v>
      </c>
      <c r="B10" s="27"/>
      <c r="C10" s="27"/>
      <c r="D10" s="7">
        <v>10590</v>
      </c>
      <c r="F10" s="7">
        <v>11837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does not agree</v>
      </c>
      <c r="O10" s="12" t="s">
        <v>23</v>
      </c>
    </row>
    <row r="11" spans="1:15" ht="15" thickBot="1" x14ac:dyDescent="0.25">
      <c r="D11" s="4"/>
      <c r="F11" s="4"/>
      <c r="O11" s="11"/>
    </row>
    <row r="12" spans="1:15" ht="15" thickBot="1" x14ac:dyDescent="0.25">
      <c r="A12" s="28" t="s">
        <v>13</v>
      </c>
      <c r="B12" s="29"/>
      <c r="C12" s="30"/>
      <c r="D12" s="7">
        <v>5000</v>
      </c>
      <c r="F12" s="7">
        <v>5000</v>
      </c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29.25" thickBot="1" x14ac:dyDescent="0.25">
      <c r="A14" s="26" t="s">
        <v>3</v>
      </c>
      <c r="B14" s="26"/>
      <c r="C14" s="26"/>
      <c r="D14" s="7">
        <v>11049</v>
      </c>
      <c r="F14" s="7">
        <v>559</v>
      </c>
      <c r="G14" s="4">
        <f>D14-F14</f>
        <v>10490</v>
      </c>
      <c r="H14" s="5">
        <f>IF((D14&gt;F14),(D14-F14)/F14,IF(D14&lt;F14,-(D14-F14)/F14,IF(D14=F14,0)))</f>
        <v>18.765652951699462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1" t="s">
        <v>24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388</v>
      </c>
      <c r="F16" s="7">
        <v>0</v>
      </c>
      <c r="G16" s="4">
        <f>D16-F16</f>
        <v>388</v>
      </c>
      <c r="H16" s="5" t="e">
        <f>IF((D16&gt;F16),(D16-F16)/F16,IF(D16&lt;F16,-(D16-F16)/F16,IF(D16=F16,0)))</f>
        <v>#DIV/0!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 t="e">
        <f>IF(H16&lt;0.15,0,IF(H16&gt;0.15,1,IF(H16=0.15,1)))</f>
        <v>#DIV/0!</v>
      </c>
      <c r="L16" s="3" t="e">
        <f>IF(H16&lt;15%, "NO","YES")</f>
        <v>#DIV/0!</v>
      </c>
      <c r="M16" s="3" t="str">
        <f>IF(ABS(G16)&lt;100000, "NO","YES")</f>
        <v>NO</v>
      </c>
      <c r="N16" s="9" t="e">
        <f>IF((L16="YES")*AND(I16+J16&lt;1),"Explanation not required, difference less than £500"," ")</f>
        <v>#DIV/0!</v>
      </c>
      <c r="O16" s="12" t="s">
        <v>25</v>
      </c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26" t="s">
        <v>14</v>
      </c>
      <c r="B20" s="26"/>
      <c r="C20" s="26"/>
      <c r="D20" s="7">
        <v>14913</v>
      </c>
      <c r="F20" s="7">
        <v>6506</v>
      </c>
      <c r="G20" s="4">
        <f>D20-F20</f>
        <v>8407</v>
      </c>
      <c r="H20" s="5">
        <f>IF((D20&gt;F20),(D20-F20)/F20,IF(D20&lt;F20,-(D20-F20)/F20,IF(D20=F20,0)))</f>
        <v>1.2921918229326774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27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11338</v>
      </c>
      <c r="F22" s="21">
        <f>F10+F12+F14-F16-F18-F20</f>
        <v>10890</v>
      </c>
      <c r="G22" s="4">
        <f>D22-F22</f>
        <v>448</v>
      </c>
      <c r="H22" s="5">
        <f>IF((D22&gt;F22),(D22-F22)/F22,IF(D22&lt;F22,-(D22-F22)/F22,IF(D22=F22,0)))</f>
        <v>4.11386593204775E-2</v>
      </c>
      <c r="I22" s="2">
        <f>IF(D22-F22&lt;500,0,IF(D22-F22&gt;500,1,IF(D22-F22=500,1)))</f>
        <v>0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11338</v>
      </c>
      <c r="F24" s="7">
        <v>10890</v>
      </c>
      <c r="G24" s="4">
        <f>D24-F24</f>
        <v>448</v>
      </c>
      <c r="H24" s="5">
        <f>IF((D24&gt;F24),(D24-F24)/F24,IF(D24&lt;F24,-(D24-F24)/F24,IF(D24=F24,0)))</f>
        <v>4.11386593204775E-2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43.5" thickBot="1" x14ac:dyDescent="0.25">
      <c r="A26" s="26" t="s">
        <v>8</v>
      </c>
      <c r="B26" s="26"/>
      <c r="C26" s="26"/>
      <c r="D26" s="7">
        <v>14367</v>
      </c>
      <c r="F26" s="7">
        <v>0</v>
      </c>
      <c r="G26" s="4">
        <f>D26-F26</f>
        <v>14367</v>
      </c>
      <c r="H26" s="5" t="e">
        <f>IF((D26&gt;F26),(D26-F26)/F26,IF(D26&lt;F26,-(D26-F26)/F26,IF(D26=F26,0)))</f>
        <v>#DIV/0!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 t="e">
        <f>IF(H26&lt;0.15,0,IF(H26&gt;0.15,1,IF(H26=0.15,1)))</f>
        <v>#DIV/0!</v>
      </c>
      <c r="L26" s="3" t="e">
        <f>IF(H26&lt;15%, "NO","YES")</f>
        <v>#DIV/0!</v>
      </c>
      <c r="M26" s="3" t="str">
        <f>IF(ABS(G26)&lt;100000, "NO","YES")</f>
        <v>NO</v>
      </c>
      <c r="N26" s="9" t="e">
        <f>IF((L26="YES")*AND(I26+J26&lt;1),"Explanation not required, difference less than £500"," ")</f>
        <v>#DIV/0!</v>
      </c>
      <c r="O26" s="12" t="s">
        <v>26</v>
      </c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Emma Andrews</cp:lastModifiedBy>
  <cp:lastPrinted>2024-06-03T10:43:11Z</cp:lastPrinted>
  <dcterms:created xsi:type="dcterms:W3CDTF">2012-07-11T10:01:28Z</dcterms:created>
  <dcterms:modified xsi:type="dcterms:W3CDTF">2024-06-03T10:45:08Z</dcterms:modified>
</cp:coreProperties>
</file>